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ВIТЛАНА\Desktop\плани закупівель 2019\"/>
    </mc:Choice>
  </mc:AlternateContent>
  <bookViews>
    <workbookView xWindow="0" yWindow="0" windowWidth="19200" windowHeight="11505"/>
  </bookViews>
  <sheets>
    <sheet name="Список планів" sheetId="5" r:id="rId1"/>
    <sheet name="Тип процедури" sheetId="11" r:id="rId2"/>
    <sheet name="Валюти" sheetId="6" r:id="rId3"/>
    <sheet name="Рік" sheetId="7" r:id="rId4"/>
    <sheet name="Початок проведення закупівлі" sheetId="8" r:id="rId5"/>
    <sheet name="КЕКВ" sheetId="9" r:id="rId6"/>
  </sheets>
  <calcPr calcId="152511"/>
</workbook>
</file>

<file path=xl/calcChain.xml><?xml version="1.0" encoding="utf-8"?>
<calcChain xmlns="http://schemas.openxmlformats.org/spreadsheetml/2006/main">
  <c r="A36" i="8" l="1"/>
  <c r="A35" i="8"/>
  <c r="A34" i="8"/>
  <c r="A33" i="8"/>
  <c r="A32" i="8"/>
  <c r="A31" i="8"/>
  <c r="A30" i="8"/>
  <c r="A29" i="8"/>
  <c r="A28" i="8"/>
  <c r="A27" i="8"/>
  <c r="A26" i="8"/>
  <c r="A25" i="8"/>
  <c r="A13" i="8"/>
  <c r="A12" i="8"/>
  <c r="A11" i="8"/>
  <c r="A10" i="8"/>
  <c r="A9" i="8"/>
  <c r="A8" i="8"/>
  <c r="A7" i="8"/>
  <c r="A6" i="8"/>
  <c r="A5" i="8"/>
  <c r="A4" i="8"/>
  <c r="A3" i="8"/>
  <c r="A2" i="8"/>
  <c r="A24" i="8"/>
  <c r="A23" i="8"/>
  <c r="A22" i="8"/>
  <c r="A21" i="8"/>
  <c r="A20" i="8"/>
  <c r="A19" i="8"/>
  <c r="A18" i="8"/>
  <c r="A17" i="8"/>
  <c r="A16" i="8"/>
  <c r="A15" i="8"/>
  <c r="A14" i="8"/>
  <c r="A1" i="8"/>
  <c r="A3" i="7"/>
  <c r="A1" i="7"/>
  <c r="A2" i="7"/>
</calcChain>
</file>

<file path=xl/sharedStrings.xml><?xml version="1.0" encoding="utf-8"?>
<sst xmlns="http://schemas.openxmlformats.org/spreadsheetml/2006/main" count="219" uniqueCount="157">
  <si>
    <t>Примітки</t>
  </si>
  <si>
    <t>Орієнтовний початок проведення процедури закупівлі</t>
  </si>
  <si>
    <t>Без застосування електронної системи</t>
  </si>
  <si>
    <t>Допорогові закупівлі</t>
  </si>
  <si>
    <t>open_belowThreshold</t>
  </si>
  <si>
    <t>Відкриті торги</t>
  </si>
  <si>
    <t>open_aboveThresholdUA</t>
  </si>
  <si>
    <t>Переговорна процедура для потреб оборони</t>
  </si>
  <si>
    <t>open_aboveThresholdUA.defense</t>
  </si>
  <si>
    <t>Відкриті торги з публікацією англійською мовою</t>
  </si>
  <si>
    <t>open_aboveThresholdEU</t>
  </si>
  <si>
    <t>Звіт про укладений договір</t>
  </si>
  <si>
    <t>limited_reporting</t>
  </si>
  <si>
    <t>Переговорна процедура</t>
  </si>
  <si>
    <t>limited_negotiation</t>
  </si>
  <si>
    <t>Переговорна процедура (скорочена)</t>
  </si>
  <si>
    <t>limited_negotiation.quick</t>
  </si>
  <si>
    <t>UAH</t>
  </si>
  <si>
    <t>USD</t>
  </si>
  <si>
    <t>EUR</t>
  </si>
  <si>
    <t>RUB</t>
  </si>
  <si>
    <t>GBP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</si>
  <si>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</si>
  <si>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</si>
  <si>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</si>
  <si>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</si>
  <si>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</si>
  <si>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</si>
  <si>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</si>
  <si>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</si>
  <si>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</si>
  <si>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</si>
  <si>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</si>
  <si>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</si>
  <si>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</si>
  <si>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</si>
  <si>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</si>
  <si>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</si>
  <si>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</si>
  <si>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</si>
  <si>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</si>
  <si>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</si>
  <si>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</si>
  <si>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</si>
  <si>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</si>
  <si>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</si>
  <si>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</si>
  <si>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</si>
  <si>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</si>
  <si>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</si>
  <si>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</si>
  <si>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</si>
  <si>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</si>
  <si>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</si>
  <si>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</si>
  <si>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</si>
  <si>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</si>
  <si>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</si>
  <si>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</si>
  <si>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</si>
  <si>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</si>
  <si>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</si>
  <si>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</si>
  <si>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</si>
  <si>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</si>
  <si>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</si>
  <si>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об’єктів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</si>
  <si>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</si>
  <si>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</si>
  <si>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</si>
  <si>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</si>
  <si>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</si>
  <si>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</si>
  <si>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</si>
  <si>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</si>
  <si>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Поточні видатки</t>
  </si>
  <si>
    <t>Капітальні видатки</t>
  </si>
  <si>
    <t>Нерозподілені видатки</t>
  </si>
  <si>
    <t>Конкурентний діалог 1-ий етап</t>
  </si>
  <si>
    <t>open_competitiveDialogueUA</t>
  </si>
  <si>
    <t>Конкурентний діалог з публікацією англійською мовою 1-ий етап</t>
  </si>
  <si>
    <t>open_competitiveDialogueEU</t>
  </si>
  <si>
    <t>Код предмета закупівлі відповідно до ДК 021:2015</t>
  </si>
  <si>
    <t>Код предмета закупівлі відповідно до ДК (опційно)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</si>
  <si>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</si>
  <si>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</si>
  <si>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</si>
  <si>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процедури</t>
  </si>
  <si>
    <t>Процедура закупівлі</t>
  </si>
  <si>
    <t>Рік проведення процедури</t>
  </si>
  <si>
    <t xml:space="preserve">Ідентифікатор проекту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</si>
  <si>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</si>
  <si>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</si>
  <si>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</si>
  <si>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</si>
  <si>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</si>
  <si>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</si>
  <si>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</si>
  <si>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</si>
  <si>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</si>
  <si>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</si>
  <si>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</si>
  <si>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</si>
  <si>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</si>
  <si>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ФОРМА РІЧНОГО ПЛАНУ</t>
  </si>
  <si>
    <t>09123000-7</t>
  </si>
  <si>
    <t>Природний газ</t>
  </si>
  <si>
    <t>01.01.2019</t>
  </si>
  <si>
    <t>ч.5 ст.36 ЗУ "Про публічні закупівлі" та згідно п.11.2 Договору №17-555 від 03.10.2018 року, за взаємною згодою сторін продовжено дію Договору на строк достатній для проведення процедури закупівлі на початку наступного року, в осязі, що не перевищує 20 відсотків суми, визначеної в Договорі</t>
  </si>
  <si>
    <t>UA-2018-08-01-001094-b-b1</t>
  </si>
  <si>
    <t>09130000-9</t>
  </si>
  <si>
    <t>Бензин марки А-92 в бланках дозволах, Дизельне паливо в бланках дозволах</t>
  </si>
  <si>
    <t>22990000-6</t>
  </si>
  <si>
    <t>Папір офісний</t>
  </si>
  <si>
    <t>30190000-7</t>
  </si>
  <si>
    <t>Офісні товари, ручки, маркери, олівці, коректори, лотки, папір для друку, конверти, поштові набори, щоденники, календарі</t>
  </si>
  <si>
    <t>01.02.2019</t>
  </si>
  <si>
    <t>22810000-1</t>
  </si>
  <si>
    <t>Бухгалтерські книги</t>
  </si>
  <si>
    <t>22820000-4</t>
  </si>
  <si>
    <t>Бланки</t>
  </si>
  <si>
    <t>22850000-3</t>
  </si>
  <si>
    <t>Швидкозшивачі, лотки для паперу</t>
  </si>
  <si>
    <t>79980000-7</t>
  </si>
  <si>
    <t>Послуги з передплати видань</t>
  </si>
  <si>
    <t>39220000-0</t>
  </si>
  <si>
    <t>Мітли, посуд, щітки, йоршики, губки, відра, совки</t>
  </si>
  <si>
    <t>30230000-0</t>
  </si>
  <si>
    <t>Принтери, накопичувачі даних, картридж, блок дивлення</t>
  </si>
  <si>
    <t>01.04.2019</t>
  </si>
  <si>
    <t>39830000-9</t>
  </si>
  <si>
    <t>Миючі засоби, засоби для чищення</t>
  </si>
  <si>
    <t>18140000-2</t>
  </si>
  <si>
    <t>Робочі рукавиці</t>
  </si>
  <si>
    <t>09210000-4</t>
  </si>
  <si>
    <t>Мастила</t>
  </si>
  <si>
    <t>01.03.2019</t>
  </si>
  <si>
    <t>42910000-8</t>
  </si>
  <si>
    <t>Фільтри масляні, фільтри бензинові</t>
  </si>
  <si>
    <t>42510000-4</t>
  </si>
  <si>
    <t>Фільтри повітряні</t>
  </si>
  <si>
    <t>34320000-6</t>
  </si>
  <si>
    <t>Ресори, радіатори, пружини, гранати, гальмівні колодки</t>
  </si>
  <si>
    <t>01.05.2019</t>
  </si>
  <si>
    <t>44810000-1</t>
  </si>
  <si>
    <t>Фарби</t>
  </si>
  <si>
    <t>44110000-4</t>
  </si>
  <si>
    <t>Цемент</t>
  </si>
  <si>
    <t>14820000-5</t>
  </si>
  <si>
    <t>Скло віконне</t>
  </si>
  <si>
    <t>24210000-9</t>
  </si>
  <si>
    <t>Вапно гашене</t>
  </si>
  <si>
    <t>37450000-7</t>
  </si>
  <si>
    <t>Спортивний інвентар</t>
  </si>
  <si>
    <t>44920000-5</t>
  </si>
  <si>
    <t>Крейда шкільна біла</t>
  </si>
  <si>
    <t>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</si>
</sst>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₴_-;\-* #,##0.00_₴_-;_-* &quot;-&quot;??_₴_-;_-@_-"/>
    <numFmt numFmtId="165" formatCode="dd\.mm\.yyyy;@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b/>
      <sz val="13"/>
      <name val="Arial Cyr"/>
      <family val="2"/>
      <charset val="204"/>
    </font>
    <font>
      <b/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165" fontId="0" fillId="0" borderId="0" xfId="0" applyNumberFormat="1"/>
    <xf numFmtId="49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49" fontId="4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sqref="A1:M1"/>
    </sheetView>
  </sheetViews>
  <sheetFormatPr defaultRowHeight="15" x14ac:dyDescent="0.25"/>
  <cols>
    <col min="1" max="1" width="11.42578125" customWidth="1"/>
    <col min="2" max="2" width="7" customWidth="1"/>
    <col min="3" max="3" width="24.140625" style="1" customWidth="1"/>
    <col min="4" max="4" width="7.5703125" customWidth="1"/>
    <col min="5" max="5" width="7.5703125" style="3" customWidth="1"/>
    <col min="6" max="6" width="7.140625" style="3" customWidth="1"/>
    <col min="7" max="7" width="11" style="9" customWidth="1"/>
    <col min="8" max="8" width="5" style="3" customWidth="1"/>
    <col min="9" max="9" width="21.7109375" style="3" customWidth="1"/>
    <col min="10" max="10" width="10.5703125" style="3" customWidth="1"/>
    <col min="11" max="11" width="5" style="3" customWidth="1"/>
    <col min="12" max="12" width="9.7109375" style="2" customWidth="1"/>
    <col min="13" max="13" width="6.85546875" customWidth="1"/>
  </cols>
  <sheetData>
    <row r="1" spans="1:13" ht="72" customHeight="1" x14ac:dyDescent="0.25">
      <c r="A1" s="14" t="s">
        <v>104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6" customFormat="1" ht="173.25" customHeight="1" x14ac:dyDescent="0.25">
      <c r="A2" s="5" t="s">
        <v>82</v>
      </c>
      <c r="B2" s="5" t="s">
        <v>83</v>
      </c>
      <c r="C2" s="5" t="s">
        <v>84</v>
      </c>
      <c r="D2" s="5" t="s">
        <v>85</v>
      </c>
      <c r="E2" s="5" t="s">
        <v>85</v>
      </c>
      <c r="F2" s="5" t="s">
        <v>85</v>
      </c>
      <c r="G2" s="10" t="s">
        <v>86</v>
      </c>
      <c r="H2" s="5" t="s">
        <v>87</v>
      </c>
      <c r="I2" s="5" t="s">
        <v>88</v>
      </c>
      <c r="J2" s="5" t="s">
        <v>1</v>
      </c>
      <c r="K2" s="5" t="s">
        <v>89</v>
      </c>
      <c r="L2" s="5" t="s">
        <v>0</v>
      </c>
      <c r="M2" s="5" t="s">
        <v>90</v>
      </c>
    </row>
    <row r="3" spans="1:13" s="6" customFormat="1" ht="12.75" customHeight="1" x14ac:dyDescent="0.25">
      <c r="A3" s="7" t="s">
        <v>91</v>
      </c>
      <c r="B3" s="7" t="s">
        <v>92</v>
      </c>
      <c r="C3" s="7" t="s">
        <v>93</v>
      </c>
      <c r="D3" s="8" t="s">
        <v>94</v>
      </c>
      <c r="E3" s="8" t="s">
        <v>95</v>
      </c>
      <c r="F3" s="8" t="s">
        <v>96</v>
      </c>
      <c r="G3" s="8" t="s">
        <v>97</v>
      </c>
      <c r="H3" s="8" t="s">
        <v>98</v>
      </c>
      <c r="I3" s="8" t="s">
        <v>99</v>
      </c>
      <c r="J3" s="8" t="s">
        <v>100</v>
      </c>
      <c r="K3" s="8" t="s">
        <v>101</v>
      </c>
      <c r="L3" s="8" t="s">
        <v>102</v>
      </c>
      <c r="M3" s="8" t="s">
        <v>103</v>
      </c>
    </row>
    <row r="4" spans="1:13" ht="409.5" x14ac:dyDescent="0.25">
      <c r="A4" t="s">
        <v>105</v>
      </c>
      <c r="C4" s="1" t="s">
        <v>106</v>
      </c>
      <c r="D4">
        <v>2274</v>
      </c>
      <c r="G4" s="9">
        <v>144543.74</v>
      </c>
      <c r="H4" s="3" t="s">
        <v>17</v>
      </c>
      <c r="I4" s="11" t="s">
        <v>2</v>
      </c>
      <c r="J4" s="3" t="s">
        <v>107</v>
      </c>
      <c r="K4" s="3">
        <v>2019</v>
      </c>
      <c r="L4" s="12" t="s">
        <v>108</v>
      </c>
      <c r="M4" s="11" t="s">
        <v>109</v>
      </c>
    </row>
    <row r="5" spans="1:13" ht="60" x14ac:dyDescent="0.25">
      <c r="A5" t="s">
        <v>110</v>
      </c>
      <c r="C5" s="13" t="s">
        <v>111</v>
      </c>
      <c r="D5">
        <v>2210</v>
      </c>
      <c r="G5" s="9">
        <v>197700</v>
      </c>
      <c r="H5" s="3" t="s">
        <v>17</v>
      </c>
      <c r="I5" s="3" t="s">
        <v>3</v>
      </c>
      <c r="J5" s="3" t="s">
        <v>107</v>
      </c>
      <c r="K5" s="3">
        <v>2019</v>
      </c>
    </row>
    <row r="6" spans="1:13" x14ac:dyDescent="0.25">
      <c r="A6" t="s">
        <v>112</v>
      </c>
      <c r="C6" s="1" t="s">
        <v>113</v>
      </c>
      <c r="D6">
        <v>2210</v>
      </c>
      <c r="G6" s="9">
        <v>48000</v>
      </c>
      <c r="H6" s="3" t="s">
        <v>17</v>
      </c>
      <c r="I6" s="3" t="s">
        <v>3</v>
      </c>
      <c r="J6" s="3" t="s">
        <v>107</v>
      </c>
      <c r="K6" s="3">
        <v>2019</v>
      </c>
    </row>
    <row r="7" spans="1:13" ht="90" x14ac:dyDescent="0.25">
      <c r="A7" t="s">
        <v>114</v>
      </c>
      <c r="C7" s="13" t="s">
        <v>115</v>
      </c>
      <c r="D7">
        <v>2210</v>
      </c>
      <c r="G7" s="9">
        <v>40000</v>
      </c>
      <c r="H7" s="3" t="s">
        <v>17</v>
      </c>
      <c r="I7" s="3" t="s">
        <v>3</v>
      </c>
      <c r="J7" s="3" t="s">
        <v>116</v>
      </c>
      <c r="K7" s="3">
        <v>2019</v>
      </c>
    </row>
    <row r="8" spans="1:13" ht="30" x14ac:dyDescent="0.25">
      <c r="A8" t="s">
        <v>117</v>
      </c>
      <c r="C8" s="1" t="s">
        <v>118</v>
      </c>
      <c r="D8">
        <v>2210</v>
      </c>
      <c r="G8" s="9">
        <v>4900</v>
      </c>
      <c r="H8" s="3" t="s">
        <v>17</v>
      </c>
      <c r="I8" s="11" t="s">
        <v>2</v>
      </c>
      <c r="J8" s="3" t="s">
        <v>116</v>
      </c>
      <c r="K8" s="3">
        <v>2019</v>
      </c>
    </row>
    <row r="9" spans="1:13" ht="30" x14ac:dyDescent="0.25">
      <c r="A9" t="s">
        <v>119</v>
      </c>
      <c r="C9" s="1" t="s">
        <v>120</v>
      </c>
      <c r="D9">
        <v>2210</v>
      </c>
      <c r="G9" s="9">
        <v>4900</v>
      </c>
      <c r="H9" s="3" t="s">
        <v>17</v>
      </c>
      <c r="I9" s="11" t="s">
        <v>2</v>
      </c>
      <c r="J9" s="3" t="s">
        <v>116</v>
      </c>
      <c r="K9" s="3">
        <v>2019</v>
      </c>
    </row>
    <row r="10" spans="1:13" ht="30" x14ac:dyDescent="0.25">
      <c r="A10" t="s">
        <v>121</v>
      </c>
      <c r="C10" s="13" t="s">
        <v>122</v>
      </c>
      <c r="D10">
        <v>2210</v>
      </c>
      <c r="G10" s="9">
        <v>4900</v>
      </c>
      <c r="H10" s="3" t="s">
        <v>17</v>
      </c>
      <c r="I10" s="11" t="s">
        <v>2</v>
      </c>
      <c r="J10" s="3" t="s">
        <v>116</v>
      </c>
      <c r="K10" s="3">
        <v>2019</v>
      </c>
    </row>
    <row r="11" spans="1:13" ht="30" x14ac:dyDescent="0.25">
      <c r="A11" t="s">
        <v>123</v>
      </c>
      <c r="C11" s="1" t="s">
        <v>124</v>
      </c>
      <c r="D11">
        <v>2210</v>
      </c>
      <c r="G11" s="9">
        <v>15000</v>
      </c>
      <c r="H11" s="3" t="s">
        <v>17</v>
      </c>
      <c r="I11" s="11" t="s">
        <v>2</v>
      </c>
      <c r="J11" s="3" t="s">
        <v>107</v>
      </c>
      <c r="K11" s="3">
        <v>2019</v>
      </c>
    </row>
    <row r="12" spans="1:13" ht="52.5" customHeight="1" x14ac:dyDescent="0.25">
      <c r="A12" t="s">
        <v>125</v>
      </c>
      <c r="C12" s="13" t="s">
        <v>126</v>
      </c>
      <c r="D12">
        <v>2210</v>
      </c>
      <c r="G12" s="9">
        <v>4900</v>
      </c>
      <c r="H12" s="3" t="s">
        <v>17</v>
      </c>
      <c r="I12" s="11" t="s">
        <v>2</v>
      </c>
      <c r="J12" s="3" t="s">
        <v>116</v>
      </c>
      <c r="K12" s="3">
        <v>2019</v>
      </c>
    </row>
    <row r="13" spans="1:13" ht="45" x14ac:dyDescent="0.25">
      <c r="A13" t="s">
        <v>127</v>
      </c>
      <c r="C13" s="13" t="s">
        <v>128</v>
      </c>
      <c r="D13">
        <v>2210</v>
      </c>
      <c r="G13" s="9">
        <v>49000</v>
      </c>
      <c r="H13" s="3" t="s">
        <v>17</v>
      </c>
      <c r="I13" s="3" t="s">
        <v>3</v>
      </c>
      <c r="J13" s="3" t="s">
        <v>129</v>
      </c>
      <c r="K13" s="3">
        <v>2019</v>
      </c>
    </row>
    <row r="14" spans="1:13" ht="30" x14ac:dyDescent="0.25">
      <c r="A14" t="s">
        <v>130</v>
      </c>
      <c r="C14" s="13" t="s">
        <v>131</v>
      </c>
      <c r="D14">
        <v>2210</v>
      </c>
      <c r="G14" s="9">
        <v>4900</v>
      </c>
      <c r="H14" s="3" t="s">
        <v>17</v>
      </c>
      <c r="I14" s="11" t="s">
        <v>2</v>
      </c>
      <c r="J14" s="3" t="s">
        <v>116</v>
      </c>
      <c r="K14" s="3">
        <v>2019</v>
      </c>
    </row>
    <row r="15" spans="1:13" ht="30" x14ac:dyDescent="0.25">
      <c r="A15" t="s">
        <v>132</v>
      </c>
      <c r="C15" s="1" t="s">
        <v>133</v>
      </c>
      <c r="D15">
        <v>2210</v>
      </c>
      <c r="G15" s="9">
        <v>1000</v>
      </c>
      <c r="H15" s="3" t="s">
        <v>17</v>
      </c>
      <c r="I15" s="11" t="s">
        <v>2</v>
      </c>
      <c r="J15" s="3" t="s">
        <v>129</v>
      </c>
      <c r="K15" s="3">
        <v>2019</v>
      </c>
    </row>
    <row r="16" spans="1:13" x14ac:dyDescent="0.25">
      <c r="A16" t="s">
        <v>134</v>
      </c>
      <c r="C16" s="1" t="s">
        <v>135</v>
      </c>
      <c r="D16">
        <v>2210</v>
      </c>
      <c r="G16" s="9">
        <v>45730</v>
      </c>
      <c r="H16" s="3" t="s">
        <v>17</v>
      </c>
      <c r="I16" s="3" t="s">
        <v>3</v>
      </c>
      <c r="J16" s="3" t="s">
        <v>136</v>
      </c>
      <c r="K16" s="3">
        <v>2019</v>
      </c>
    </row>
    <row r="17" spans="1:11" ht="30" x14ac:dyDescent="0.25">
      <c r="A17" t="s">
        <v>137</v>
      </c>
      <c r="C17" s="13" t="s">
        <v>138</v>
      </c>
      <c r="D17">
        <v>2210</v>
      </c>
      <c r="G17" s="9">
        <v>4900</v>
      </c>
      <c r="H17" s="3" t="s">
        <v>17</v>
      </c>
      <c r="I17" s="11" t="s">
        <v>2</v>
      </c>
      <c r="J17" s="3" t="s">
        <v>136</v>
      </c>
      <c r="K17" s="3">
        <v>2019</v>
      </c>
    </row>
    <row r="18" spans="1:11" ht="30" x14ac:dyDescent="0.25">
      <c r="A18" t="s">
        <v>139</v>
      </c>
      <c r="C18" s="1" t="s">
        <v>140</v>
      </c>
      <c r="D18">
        <v>2210</v>
      </c>
      <c r="G18" s="9">
        <v>4900</v>
      </c>
      <c r="H18" s="3" t="s">
        <v>17</v>
      </c>
      <c r="I18" s="11" t="s">
        <v>2</v>
      </c>
      <c r="J18" s="3" t="s">
        <v>136</v>
      </c>
      <c r="K18" s="3">
        <v>2019</v>
      </c>
    </row>
    <row r="19" spans="1:11" ht="45" x14ac:dyDescent="0.25">
      <c r="A19" t="s">
        <v>141</v>
      </c>
      <c r="C19" s="13" t="s">
        <v>142</v>
      </c>
      <c r="D19">
        <v>2210</v>
      </c>
      <c r="G19" s="9">
        <v>170000</v>
      </c>
      <c r="H19" s="3" t="s">
        <v>17</v>
      </c>
      <c r="I19" s="3" t="s">
        <v>3</v>
      </c>
      <c r="J19" s="3" t="s">
        <v>143</v>
      </c>
      <c r="K19" s="3">
        <v>2019</v>
      </c>
    </row>
    <row r="20" spans="1:11" x14ac:dyDescent="0.25">
      <c r="A20" t="s">
        <v>144</v>
      </c>
      <c r="C20" s="1" t="s">
        <v>145</v>
      </c>
      <c r="D20">
        <v>2210</v>
      </c>
      <c r="G20" s="9">
        <v>49000</v>
      </c>
      <c r="H20" s="3" t="s">
        <v>17</v>
      </c>
      <c r="I20" s="3" t="s">
        <v>3</v>
      </c>
      <c r="J20" s="3" t="s">
        <v>143</v>
      </c>
      <c r="K20" s="3">
        <v>2019</v>
      </c>
    </row>
    <row r="21" spans="1:11" x14ac:dyDescent="0.25">
      <c r="A21" t="s">
        <v>146</v>
      </c>
      <c r="C21" s="1" t="s">
        <v>147</v>
      </c>
      <c r="D21">
        <v>2210</v>
      </c>
      <c r="G21" s="9">
        <v>49000</v>
      </c>
      <c r="H21" s="3" t="s">
        <v>17</v>
      </c>
      <c r="I21" s="3" t="s">
        <v>3</v>
      </c>
      <c r="J21" s="3" t="s">
        <v>143</v>
      </c>
      <c r="K21" s="3">
        <v>2019</v>
      </c>
    </row>
    <row r="22" spans="1:11" x14ac:dyDescent="0.25">
      <c r="A22" t="s">
        <v>148</v>
      </c>
      <c r="C22" s="1" t="s">
        <v>149</v>
      </c>
      <c r="D22">
        <v>2210</v>
      </c>
      <c r="G22" s="9">
        <v>49000</v>
      </c>
      <c r="H22" s="3" t="s">
        <v>17</v>
      </c>
      <c r="I22" s="3" t="s">
        <v>3</v>
      </c>
      <c r="J22" s="3" t="s">
        <v>143</v>
      </c>
      <c r="K22" s="3">
        <v>2019</v>
      </c>
    </row>
    <row r="23" spans="1:11" ht="30" x14ac:dyDescent="0.25">
      <c r="A23" t="s">
        <v>150</v>
      </c>
      <c r="C23" s="1" t="s">
        <v>151</v>
      </c>
      <c r="D23">
        <v>2210</v>
      </c>
      <c r="G23" s="9">
        <v>4900</v>
      </c>
      <c r="H23" s="3" t="s">
        <v>17</v>
      </c>
      <c r="I23" s="11" t="s">
        <v>2</v>
      </c>
      <c r="J23" s="3" t="s">
        <v>129</v>
      </c>
      <c r="K23" s="3">
        <v>2019</v>
      </c>
    </row>
    <row r="24" spans="1:11" x14ac:dyDescent="0.25">
      <c r="A24" t="s">
        <v>152</v>
      </c>
      <c r="C24" s="1" t="s">
        <v>153</v>
      </c>
      <c r="D24">
        <v>2210</v>
      </c>
      <c r="G24" s="9">
        <v>49000</v>
      </c>
      <c r="H24" s="3" t="s">
        <v>17</v>
      </c>
      <c r="I24" s="3" t="s">
        <v>3</v>
      </c>
      <c r="J24" s="3" t="s">
        <v>129</v>
      </c>
      <c r="K24" s="3">
        <v>2019</v>
      </c>
    </row>
    <row r="25" spans="1:11" ht="30" x14ac:dyDescent="0.25">
      <c r="A25" t="s">
        <v>154</v>
      </c>
      <c r="C25" s="1" t="s">
        <v>155</v>
      </c>
      <c r="D25">
        <v>2210</v>
      </c>
      <c r="G25" s="9">
        <v>4900</v>
      </c>
      <c r="H25" s="3" t="s">
        <v>17</v>
      </c>
      <c r="I25" s="11" t="s">
        <v>2</v>
      </c>
      <c r="J25" s="3" t="s">
        <v>156</v>
      </c>
      <c r="K25" s="3">
        <v>2019</v>
      </c>
    </row>
  </sheetData>
  <mergeCells count="1">
    <mergeCell ref="A1:M1"/>
  </mergeCells>
  <dataValidations count="1">
    <dataValidation type="decimal" operator="greaterThanOrEqual" allowBlank="1" showInputMessage="1" showErrorMessage="1" sqref="G4:G1048576">
      <formula1>0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'Тип процедури'!$A$1:$A$10</xm:f>
          </x14:formula1>
          <xm:sqref>I4:I1048576</xm:sqref>
        </x14:dataValidation>
        <x14:dataValidation type="list" allowBlank="1" showInputMessage="1" showErrorMessage="1">
          <x14:formula1>
            <xm:f>Рік!$A$1:$A$3</xm:f>
          </x14:formula1>
          <xm:sqref>K4:K1048576</xm:sqref>
        </x14:dataValidation>
        <x14:dataValidation type="list" allowBlank="1" showInputMessage="1" showErrorMessage="1">
          <x14:formula1>
            <xm:f>Валюти!$A$1:$A$5</xm:f>
          </x14:formula1>
          <xm:sqref>H4:H1048576</xm:sqref>
        </x14:dataValidation>
        <x14:dataValidation type="list" allowBlank="1" showInputMessage="1" showErrorMessage="1">
          <x14:formula1>
            <xm:f>КЕКВ!$A$1:$A$56</xm:f>
          </x14:formula1>
          <xm:sqref>D4:D1048576 E4:E1048576 F4:F1048576</xm:sqref>
        </x14:dataValidation>
        <x14:dataValidation type="list" allowBlank="1" showInputMessage="1" showErrorMessage="1">
          <x14:formula1>
            <xm:f>'Початок проведення закупівлі'!$A$1:$A$36</xm:f>
          </x14:formula1>
          <xm:sqref>J4:J1048576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5" x14ac:dyDescent="0.25"/>
  <cols>
    <col min="1" max="1" width="48.85546875" customWidth="1"/>
    <col min="2" max="2" width="39.42578125" customWidth="1"/>
  </cols>
  <sheetData>
    <row r="1" spans="1:2" x14ac:dyDescent="0.25">
      <c r="A1" s="4" t="s">
        <v>2</v>
      </c>
      <c r="B1" s="4"/>
    </row>
    <row r="2" spans="1:2" x14ac:dyDescent="0.25">
      <c r="A2" s="4" t="s">
        <v>3</v>
      </c>
      <c r="B2" s="4" t="s">
        <v>4</v>
      </c>
    </row>
    <row r="3" spans="1:2" x14ac:dyDescent="0.25">
      <c r="A3" s="4" t="s">
        <v>5</v>
      </c>
      <c r="B3" s="4" t="s">
        <v>6</v>
      </c>
    </row>
    <row r="4" spans="1:2" x14ac:dyDescent="0.25">
      <c r="A4" s="4" t="s">
        <v>7</v>
      </c>
      <c r="B4" s="4" t="s">
        <v>8</v>
      </c>
    </row>
    <row r="5" spans="1:2" x14ac:dyDescent="0.25">
      <c r="A5" s="4" t="s">
        <v>9</v>
      </c>
      <c r="B5" s="4" t="s">
        <v>10</v>
      </c>
    </row>
    <row r="6" spans="1:2" x14ac:dyDescent="0.25">
      <c r="A6" s="4" t="s">
        <v>11</v>
      </c>
      <c r="B6" s="4" t="s">
        <v>12</v>
      </c>
    </row>
    <row r="7" spans="1:2" x14ac:dyDescent="0.25">
      <c r="A7" s="4" t="s">
        <v>13</v>
      </c>
      <c r="B7" s="4" t="s">
        <v>14</v>
      </c>
    </row>
    <row r="8" spans="1:2" x14ac:dyDescent="0.25">
      <c r="A8" s="4" t="s">
        <v>15</v>
      </c>
      <c r="B8" s="4" t="s">
        <v>16</v>
      </c>
    </row>
    <row r="9" spans="1:2" x14ac:dyDescent="0.25">
      <c r="A9" s="4" t="s">
        <v>78</v>
      </c>
      <c r="B9" s="4" t="s">
        <v>79</v>
      </c>
    </row>
    <row r="10" spans="1:2" x14ac:dyDescent="0.25">
      <c r="A10" s="4" t="s">
        <v>80</v>
      </c>
      <c r="B10" s="4" t="s">
        <v>81</v>
      </c>
    </row>
  </sheetData>
  <sheetProtection password="8805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</sheetData>
  <sheetProtection password="DD03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cols>
    <col min="1" max="1" width="19.85546875" customWidth="1"/>
  </cols>
  <sheetData>
    <row r="1" spans="1:1" x14ac:dyDescent="0.25">
      <c r="A1">
        <f ca="1">YEAR(TODAY())-1</f>
        <v>2018</v>
      </c>
    </row>
    <row r="2" spans="1:1" x14ac:dyDescent="0.25">
      <c r="A2">
        <f t="shared" ref="A2" ca="1" si="0">YEAR(TODAY())</f>
        <v>2019</v>
      </c>
    </row>
    <row r="3" spans="1:1" x14ac:dyDescent="0.25">
      <c r="A3">
        <f ca="1">YEAR(TODAY())+1</f>
        <v>2020</v>
      </c>
    </row>
  </sheetData>
  <sheetProtection password="8805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/>
  </sheetViews>
  <sheetFormatPr defaultRowHeight="15" x14ac:dyDescent="0.25"/>
  <cols>
    <col min="1" max="1" width="16.42578125" customWidth="1"/>
  </cols>
  <sheetData>
    <row r="1" spans="1:1" x14ac:dyDescent="0.25">
      <c r="A1" t="str">
        <f ca="1">CONCATENATE("01.01.",YEAR(TODAY())-1)</f>
        <v>01.01.2018</v>
      </c>
    </row>
    <row r="2" spans="1:1" x14ac:dyDescent="0.25">
      <c r="A2" t="str">
        <f ca="1">CONCATENATE("01.02.",YEAR(TODAY())-1)</f>
        <v>01.02.2018</v>
      </c>
    </row>
    <row r="3" spans="1:1" x14ac:dyDescent="0.25">
      <c r="A3" t="str">
        <f ca="1">CONCATENATE("01.03.",YEAR(TODAY())-1)</f>
        <v>01.03.2018</v>
      </c>
    </row>
    <row r="4" spans="1:1" x14ac:dyDescent="0.25">
      <c r="A4" t="str">
        <f ca="1">CONCATENATE("01.04.",YEAR(TODAY())-1)</f>
        <v>01.04.2018</v>
      </c>
    </row>
    <row r="5" spans="1:1" x14ac:dyDescent="0.25">
      <c r="A5" t="str">
        <f ca="1">CONCATENATE("01.05.",YEAR(TODAY())-1)</f>
        <v>01.05.2018</v>
      </c>
    </row>
    <row r="6" spans="1:1" x14ac:dyDescent="0.25">
      <c r="A6" t="str">
        <f ca="1">CONCATENATE("01.06.",YEAR(TODAY())-1)</f>
        <v>01.06.2018</v>
      </c>
    </row>
    <row r="7" spans="1:1" x14ac:dyDescent="0.25">
      <c r="A7" t="str">
        <f ca="1">CONCATENATE("01.07.",YEAR(TODAY())-1)</f>
        <v>01.07.2018</v>
      </c>
    </row>
    <row r="8" spans="1:1" x14ac:dyDescent="0.25">
      <c r="A8" t="str">
        <f ca="1">CONCATENATE("01.08.",YEAR(TODAY())-1)</f>
        <v>01.08.2018</v>
      </c>
    </row>
    <row r="9" spans="1:1" x14ac:dyDescent="0.25">
      <c r="A9" t="str">
        <f ca="1">CONCATENATE("01.09.",YEAR(TODAY())-1)</f>
        <v>01.09.2018</v>
      </c>
    </row>
    <row r="10" spans="1:1" x14ac:dyDescent="0.25">
      <c r="A10" t="str">
        <f ca="1">CONCATENATE("01.10.",YEAR(TODAY())-1)</f>
        <v>01.10.2018</v>
      </c>
    </row>
    <row r="11" spans="1:1" x14ac:dyDescent="0.25">
      <c r="A11" t="str">
        <f ca="1">CONCATENATE("01.11.",YEAR(TODAY())-1)</f>
        <v>01.11.2018</v>
      </c>
    </row>
    <row r="12" spans="1:1" x14ac:dyDescent="0.25">
      <c r="A12" t="str">
        <f ca="1">CONCATENATE("01.12.",YEAR(TODAY())-1)</f>
        <v>01.12.2018</v>
      </c>
    </row>
    <row r="13" spans="1:1" x14ac:dyDescent="0.25">
      <c r="A13" t="str">
        <f ca="1">CONCATENATE("01.01.",YEAR(TODAY()))</f>
        <v>01.01.2019</v>
      </c>
    </row>
    <row r="14" spans="1:1" x14ac:dyDescent="0.25">
      <c r="A14" t="str">
        <f ca="1">CONCATENATE("01.02.",YEAR(TODAY()))</f>
        <v>01.02.2019</v>
      </c>
    </row>
    <row r="15" spans="1:1" x14ac:dyDescent="0.25">
      <c r="A15" t="str">
        <f ca="1">CONCATENATE("01.03.",YEAR(TODAY()))</f>
        <v>01.03.2019</v>
      </c>
    </row>
    <row r="16" spans="1:1" x14ac:dyDescent="0.25">
      <c r="A16" t="str">
        <f ca="1">CONCATENATE("01.04.",YEAR(TODAY()))</f>
        <v>01.04.2019</v>
      </c>
    </row>
    <row r="17" spans="1:1" x14ac:dyDescent="0.25">
      <c r="A17" t="str">
        <f ca="1">CONCATENATE("01.05.",YEAR(TODAY()))</f>
        <v>01.05.2019</v>
      </c>
    </row>
    <row r="18" spans="1:1" x14ac:dyDescent="0.25">
      <c r="A18" t="str">
        <f ca="1">CONCATENATE("01.06.",YEAR(TODAY()))</f>
        <v>01.06.2019</v>
      </c>
    </row>
    <row r="19" spans="1:1" x14ac:dyDescent="0.25">
      <c r="A19" t="str">
        <f ca="1">CONCATENATE("01.07.",YEAR(TODAY()))</f>
        <v>01.07.2019</v>
      </c>
    </row>
    <row r="20" spans="1:1" x14ac:dyDescent="0.25">
      <c r="A20" t="str">
        <f ca="1">CONCATENATE("01.08.",YEAR(TODAY()))</f>
        <v>01.08.2019</v>
      </c>
    </row>
    <row r="21" spans="1:1" x14ac:dyDescent="0.25">
      <c r="A21" t="str">
        <f ca="1">CONCATENATE("01.09.",YEAR(TODAY()))</f>
        <v>01.09.2019</v>
      </c>
    </row>
    <row r="22" spans="1:1" x14ac:dyDescent="0.25">
      <c r="A22" t="str">
        <f ca="1">CONCATENATE("01.10.",YEAR(TODAY()))</f>
        <v>01.10.2019</v>
      </c>
    </row>
    <row r="23" spans="1:1" x14ac:dyDescent="0.25">
      <c r="A23" t="str">
        <f ca="1">CONCATENATE("01.11.",YEAR(TODAY()))</f>
        <v>01.11.2019</v>
      </c>
    </row>
    <row r="24" spans="1:1" x14ac:dyDescent="0.25">
      <c r="A24" t="str">
        <f ca="1">CONCATENATE("01.12.",YEAR(TODAY()))</f>
        <v>01.12.2019</v>
      </c>
    </row>
    <row r="25" spans="1:1" x14ac:dyDescent="0.25">
      <c r="A25" t="str">
        <f ca="1">CONCATENATE("01.01.",YEAR(TODAY())+1)</f>
        <v>01.01.2020</v>
      </c>
    </row>
    <row r="26" spans="1:1" x14ac:dyDescent="0.25">
      <c r="A26" t="str">
        <f ca="1">CONCATENATE("01.02.",YEAR(TODAY())+1)</f>
        <v>01.02.2020</v>
      </c>
    </row>
    <row r="27" spans="1:1" x14ac:dyDescent="0.25">
      <c r="A27" t="str">
        <f ca="1">CONCATENATE("01.03.",YEAR(TODAY())+1)</f>
        <v>01.03.2020</v>
      </c>
    </row>
    <row r="28" spans="1:1" x14ac:dyDescent="0.25">
      <c r="A28" t="str">
        <f ca="1">CONCATENATE("01.04.",YEAR(TODAY())+1)</f>
        <v>01.04.2020</v>
      </c>
    </row>
    <row r="29" spans="1:1" x14ac:dyDescent="0.25">
      <c r="A29" t="str">
        <f ca="1">CONCATENATE("01.05.",YEAR(TODAY())+1)</f>
        <v>01.05.2020</v>
      </c>
    </row>
    <row r="30" spans="1:1" x14ac:dyDescent="0.25">
      <c r="A30" t="str">
        <f ca="1">CONCATENATE("01.06.",YEAR(TODAY())+1)</f>
        <v>01.06.2020</v>
      </c>
    </row>
    <row r="31" spans="1:1" x14ac:dyDescent="0.25">
      <c r="A31" t="str">
        <f ca="1">CONCATENATE("01.07.",YEAR(TODAY())+1)</f>
        <v>01.07.2020</v>
      </c>
    </row>
    <row r="32" spans="1:1" x14ac:dyDescent="0.25">
      <c r="A32" t="str">
        <f ca="1">CONCATENATE("01.08.",YEAR(TODAY())+1)</f>
        <v>01.08.2020</v>
      </c>
    </row>
    <row r="33" spans="1:1" x14ac:dyDescent="0.25">
      <c r="A33" t="str">
        <f ca="1">CONCATENATE("01.09.",YEAR(TODAY())+1)</f>
        <v>01.09.2020</v>
      </c>
    </row>
    <row r="34" spans="1:1" x14ac:dyDescent="0.25">
      <c r="A34" t="str">
        <f ca="1">CONCATENATE("01.10.",YEAR(TODAY())+1)</f>
        <v>01.10.2020</v>
      </c>
    </row>
    <row r="35" spans="1:1" x14ac:dyDescent="0.25">
      <c r="A35" t="str">
        <f ca="1">CONCATENATE("01.11.",YEAR(TODAY())+1)</f>
        <v>01.11.2020</v>
      </c>
    </row>
    <row r="36" spans="1:1" x14ac:dyDescent="0.25">
      <c r="A36" t="str">
        <f ca="1">CONCATENATE("01.12.",YEAR(TODAY())+1)</f>
        <v>01.12.2020</v>
      </c>
    </row>
  </sheetData>
  <sheetProtection password="8805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opLeftCell="A43" workbookViewId="0"/>
  </sheetViews>
  <sheetFormatPr defaultRowHeight="15" x14ac:dyDescent="0.25"/>
  <cols>
    <col min="2" max="2" width="93.85546875" bestFit="1" customWidth="1"/>
  </cols>
  <sheetData>
    <row r="1" spans="1:2" x14ac:dyDescent="0.25">
      <c r="A1" s="3">
        <v>2000</v>
      </c>
      <c r="B1" t="s">
        <v>75</v>
      </c>
    </row>
    <row r="2" spans="1:2" x14ac:dyDescent="0.25">
      <c r="A2" s="3">
        <v>2100</v>
      </c>
      <c r="B2" t="s">
        <v>22</v>
      </c>
    </row>
    <row r="3" spans="1:2" x14ac:dyDescent="0.25">
      <c r="A3" s="3">
        <v>2110</v>
      </c>
      <c r="B3" t="s">
        <v>23</v>
      </c>
    </row>
    <row r="4" spans="1:2" x14ac:dyDescent="0.25">
      <c r="A4" s="3">
        <v>2111</v>
      </c>
      <c r="B4" t="s">
        <v>24</v>
      </c>
    </row>
    <row r="5" spans="1:2" x14ac:dyDescent="0.25">
      <c r="A5" s="3">
        <v>2112</v>
      </c>
      <c r="B5" t="s">
        <v>25</v>
      </c>
    </row>
    <row r="6" spans="1:2" x14ac:dyDescent="0.25">
      <c r="A6" s="3">
        <v>2120</v>
      </c>
      <c r="B6" t="s">
        <v>26</v>
      </c>
    </row>
    <row r="7" spans="1:2" x14ac:dyDescent="0.25">
      <c r="A7" s="3">
        <v>2200</v>
      </c>
      <c r="B7" t="s">
        <v>27</v>
      </c>
    </row>
    <row r="8" spans="1:2" x14ac:dyDescent="0.25">
      <c r="A8" s="3">
        <v>2210</v>
      </c>
      <c r="B8" t="s">
        <v>28</v>
      </c>
    </row>
    <row r="9" spans="1:2" x14ac:dyDescent="0.25">
      <c r="A9" s="3">
        <v>2220</v>
      </c>
      <c r="B9" t="s">
        <v>29</v>
      </c>
    </row>
    <row r="10" spans="1:2" x14ac:dyDescent="0.25">
      <c r="A10" s="3">
        <v>2230</v>
      </c>
      <c r="B10" t="s">
        <v>30</v>
      </c>
    </row>
    <row r="11" spans="1:2" x14ac:dyDescent="0.25">
      <c r="A11" s="3">
        <v>2240</v>
      </c>
      <c r="B11" t="s">
        <v>31</v>
      </c>
    </row>
    <row r="12" spans="1:2" x14ac:dyDescent="0.25">
      <c r="A12" s="3">
        <v>2250</v>
      </c>
      <c r="B12" t="s">
        <v>32</v>
      </c>
    </row>
    <row r="13" spans="1:2" x14ac:dyDescent="0.25">
      <c r="A13" s="3">
        <v>2260</v>
      </c>
      <c r="B13" t="s">
        <v>33</v>
      </c>
    </row>
    <row r="14" spans="1:2" x14ac:dyDescent="0.25">
      <c r="A14" s="3">
        <v>2270</v>
      </c>
      <c r="B14" t="s">
        <v>34</v>
      </c>
    </row>
    <row r="15" spans="1:2" x14ac:dyDescent="0.25">
      <c r="A15" s="3">
        <v>2271</v>
      </c>
      <c r="B15" t="s">
        <v>35</v>
      </c>
    </row>
    <row r="16" spans="1:2" x14ac:dyDescent="0.25">
      <c r="A16" s="3">
        <v>2272</v>
      </c>
      <c r="B16" t="s">
        <v>36</v>
      </c>
    </row>
    <row r="17" spans="1:2" x14ac:dyDescent="0.25">
      <c r="A17" s="3">
        <v>2273</v>
      </c>
      <c r="B17" t="s">
        <v>37</v>
      </c>
    </row>
    <row r="18" spans="1:2" x14ac:dyDescent="0.25">
      <c r="A18" s="3">
        <v>2274</v>
      </c>
      <c r="B18" t="s">
        <v>38</v>
      </c>
    </row>
    <row r="19" spans="1:2" x14ac:dyDescent="0.25">
      <c r="A19" s="3">
        <v>2275</v>
      </c>
      <c r="B19" t="s">
        <v>39</v>
      </c>
    </row>
    <row r="20" spans="1:2" x14ac:dyDescent="0.25">
      <c r="A20" s="3">
        <v>2276</v>
      </c>
      <c r="B20" t="s">
        <v>40</v>
      </c>
    </row>
    <row r="21" spans="1:2" x14ac:dyDescent="0.25">
      <c r="A21" s="3">
        <v>2280</v>
      </c>
      <c r="B21" t="s">
        <v>41</v>
      </c>
    </row>
    <row r="22" spans="1:2" x14ac:dyDescent="0.25">
      <c r="A22" s="3">
        <v>2281</v>
      </c>
      <c r="B22" t="s">
        <v>42</v>
      </c>
    </row>
    <row r="23" spans="1:2" x14ac:dyDescent="0.25">
      <c r="A23" s="3">
        <v>2282</v>
      </c>
      <c r="B23" t="s">
        <v>43</v>
      </c>
    </row>
    <row r="24" spans="1:2" x14ac:dyDescent="0.25">
      <c r="A24" s="3">
        <v>2400</v>
      </c>
      <c r="B24" t="s">
        <v>44</v>
      </c>
    </row>
    <row r="25" spans="1:2" x14ac:dyDescent="0.25">
      <c r="A25" s="3">
        <v>2410</v>
      </c>
      <c r="B25" t="s">
        <v>45</v>
      </c>
    </row>
    <row r="26" spans="1:2" x14ac:dyDescent="0.25">
      <c r="A26" s="3">
        <v>2420</v>
      </c>
      <c r="B26" t="s">
        <v>46</v>
      </c>
    </row>
    <row r="27" spans="1:2" x14ac:dyDescent="0.25">
      <c r="A27" s="3">
        <v>2600</v>
      </c>
      <c r="B27" t="s">
        <v>47</v>
      </c>
    </row>
    <row r="28" spans="1:2" x14ac:dyDescent="0.25">
      <c r="A28" s="3">
        <v>2610</v>
      </c>
      <c r="B28" t="s">
        <v>48</v>
      </c>
    </row>
    <row r="29" spans="1:2" x14ac:dyDescent="0.25">
      <c r="A29" s="3">
        <v>2620</v>
      </c>
      <c r="B29" t="s">
        <v>49</v>
      </c>
    </row>
    <row r="30" spans="1:2" x14ac:dyDescent="0.25">
      <c r="A30" s="3">
        <v>2630</v>
      </c>
      <c r="B30" t="s">
        <v>50</v>
      </c>
    </row>
    <row r="31" spans="1:2" x14ac:dyDescent="0.25">
      <c r="A31" s="3">
        <v>2700</v>
      </c>
      <c r="B31" t="s">
        <v>51</v>
      </c>
    </row>
    <row r="32" spans="1:2" x14ac:dyDescent="0.25">
      <c r="A32" s="3">
        <v>2710</v>
      </c>
      <c r="B32" t="s">
        <v>52</v>
      </c>
    </row>
    <row r="33" spans="1:2" x14ac:dyDescent="0.25">
      <c r="A33" s="3">
        <v>2720</v>
      </c>
      <c r="B33" t="s">
        <v>53</v>
      </c>
    </row>
    <row r="34" spans="1:2" x14ac:dyDescent="0.25">
      <c r="A34" s="3">
        <v>2730</v>
      </c>
      <c r="B34" t="s">
        <v>54</v>
      </c>
    </row>
    <row r="35" spans="1:2" x14ac:dyDescent="0.25">
      <c r="A35" s="3">
        <v>2800</v>
      </c>
      <c r="B35" t="s">
        <v>55</v>
      </c>
    </row>
    <row r="36" spans="1:2" x14ac:dyDescent="0.25">
      <c r="A36" s="3">
        <v>3000</v>
      </c>
      <c r="B36" t="s">
        <v>76</v>
      </c>
    </row>
    <row r="37" spans="1:2" x14ac:dyDescent="0.25">
      <c r="A37" s="3">
        <v>3100</v>
      </c>
      <c r="B37" t="s">
        <v>56</v>
      </c>
    </row>
    <row r="38" spans="1:2" x14ac:dyDescent="0.25">
      <c r="A38" s="3">
        <v>3110</v>
      </c>
      <c r="B38" t="s">
        <v>57</v>
      </c>
    </row>
    <row r="39" spans="1:2" x14ac:dyDescent="0.25">
      <c r="A39" s="3">
        <v>3120</v>
      </c>
      <c r="B39" t="s">
        <v>58</v>
      </c>
    </row>
    <row r="40" spans="1:2" x14ac:dyDescent="0.25">
      <c r="A40" s="3">
        <v>3121</v>
      </c>
      <c r="B40" t="s">
        <v>59</v>
      </c>
    </row>
    <row r="41" spans="1:2" x14ac:dyDescent="0.25">
      <c r="A41" s="3">
        <v>3122</v>
      </c>
      <c r="B41" t="s">
        <v>60</v>
      </c>
    </row>
    <row r="42" spans="1:2" x14ac:dyDescent="0.25">
      <c r="A42" s="3">
        <v>3130</v>
      </c>
      <c r="B42" t="s">
        <v>61</v>
      </c>
    </row>
    <row r="43" spans="1:2" x14ac:dyDescent="0.25">
      <c r="A43" s="3">
        <v>3131</v>
      </c>
      <c r="B43" t="s">
        <v>62</v>
      </c>
    </row>
    <row r="44" spans="1:2" x14ac:dyDescent="0.25">
      <c r="A44" s="3">
        <v>3132</v>
      </c>
      <c r="B44" t="s">
        <v>63</v>
      </c>
    </row>
    <row r="45" spans="1:2" x14ac:dyDescent="0.25">
      <c r="A45" s="3">
        <v>3140</v>
      </c>
      <c r="B45" t="s">
        <v>64</v>
      </c>
    </row>
    <row r="46" spans="1:2" x14ac:dyDescent="0.25">
      <c r="A46" s="3">
        <v>3141</v>
      </c>
      <c r="B46" t="s">
        <v>65</v>
      </c>
    </row>
    <row r="47" spans="1:2" x14ac:dyDescent="0.25">
      <c r="A47" s="3">
        <v>3142</v>
      </c>
      <c r="B47" t="s">
        <v>66</v>
      </c>
    </row>
    <row r="48" spans="1:2" x14ac:dyDescent="0.25">
      <c r="A48" s="3">
        <v>3143</v>
      </c>
      <c r="B48" t="s">
        <v>67</v>
      </c>
    </row>
    <row r="49" spans="1:2" x14ac:dyDescent="0.25">
      <c r="A49" s="3">
        <v>3150</v>
      </c>
      <c r="B49" t="s">
        <v>68</v>
      </c>
    </row>
    <row r="50" spans="1:2" x14ac:dyDescent="0.25">
      <c r="A50" s="3">
        <v>3160</v>
      </c>
      <c r="B50" t="s">
        <v>69</v>
      </c>
    </row>
    <row r="51" spans="1:2" x14ac:dyDescent="0.25">
      <c r="A51" s="3">
        <v>3200</v>
      </c>
      <c r="B51" t="s">
        <v>70</v>
      </c>
    </row>
    <row r="52" spans="1:2" x14ac:dyDescent="0.25">
      <c r="A52" s="3">
        <v>3210</v>
      </c>
      <c r="B52" t="s">
        <v>71</v>
      </c>
    </row>
    <row r="53" spans="1:2" x14ac:dyDescent="0.25">
      <c r="A53" s="3">
        <v>3220</v>
      </c>
      <c r="B53" t="s">
        <v>72</v>
      </c>
    </row>
    <row r="54" spans="1:2" x14ac:dyDescent="0.25">
      <c r="A54" s="3">
        <v>3230</v>
      </c>
      <c r="B54" t="s">
        <v>73</v>
      </c>
    </row>
    <row r="55" spans="1:2" x14ac:dyDescent="0.25">
      <c r="A55" s="3">
        <v>3240</v>
      </c>
      <c r="B55" t="s">
        <v>74</v>
      </c>
    </row>
    <row r="56" spans="1:2" x14ac:dyDescent="0.25">
      <c r="A56" s="3">
        <v>9000</v>
      </c>
      <c r="B56" t="s">
        <v>77</v>
      </c>
    </row>
  </sheetData>
  <sheetProtection password="880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Список планів</vt:lpstr>
      <vt:lpstr>Тип процедури</vt:lpstr>
      <vt:lpstr>Валюти</vt:lpstr>
      <vt:lpstr>Рік</vt:lpstr>
      <vt:lpstr>Початок проведення закупівлі</vt:lpstr>
      <vt:lpstr>КЕКВ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СВIТЛАНА</cp:lastModifiedBy>
  <cp:lastPrinted>2019-01-17T07:32:50Z</cp:lastPrinted>
  <dcterms:created xsi:type="dcterms:W3CDTF">2016-08-26T07:59:59Z</dcterms:created>
  <dcterms:modified xsi:type="dcterms:W3CDTF">2019-01-17T08:05:22Z</dcterms:modified>
</cp:coreProperties>
</file>